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<sst xmlns="http://schemas.openxmlformats.org/spreadsheetml/2006/main" count="256" uniqueCount="104">
  <si>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</si>
  <si>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</si>
  <si>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</si>
  <si>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</si>
  <si>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</si>
  <si>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</si>
  <si>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</si>
  <si>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</si>
  <si>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</si>
  <si>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</si>
  <si>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</si>
  <si>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</si>
  <si>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</si>
  <si>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</si>
  <si>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</si>
  <si>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</si>
  <si>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</si>
  <si>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</si>
  <si>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</si>
  <si>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</si>
  <si>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</si>
  <si>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</si>
  <si>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</si>
  <si>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</si>
  <si>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</si>
  <si>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</si>
  <si>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</si>
  <si>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</si>
  <si>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</si>
  <si>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</si>
  <si>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</si>
  <si>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</si>
  <si>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</si>
  <si>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</si>
  <si>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</si>
  <si>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</si>
  <si>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</si>
  <si>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</si>
  <si>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</si>
  <si>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</si>
  <si>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</si>
  <si>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</si>
  <si>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</si>
  <si>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</si>
  <si>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</si>
  <si>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</si>
  <si>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</si>
  <si>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</si>
  <si>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</si>
  <si>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</si>
  <si>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</si>
  <si>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</si>
  <si>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</si>
  <si>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</si>
  <si>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</si>
  <si>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</si>
  <si>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</si>
  <si>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</si>
  <si>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</si>
  <si>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</si>
  <si>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</si>
  <si>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</si>
  <si>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</si>
  <si>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</si>
  <si>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</si>
  <si>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</si>
  <si>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</si>
  <si>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</si>
  <si>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</si>
  <si>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</si>
  <si>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</si>
  <si>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</si>
  <si>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</si>
  <si>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</si>
  <si>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</si>
  <si>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</si>
  <si>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</si>
  <si>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</si>
  <si>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</si>
  <si>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</si>
  <si>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</si>
  <si>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</si>
  <si>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</si>
  <si>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</si>
  <si>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</si>
  <si>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</si>
  <si>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</si>
  <si>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</si>
  <si>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</si>
  <si>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</si>
  <si>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</si>
  <si>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</si>
  <si>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</si>
  <si>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</si>
  <si>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</si>
  <si>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</si>
  <si>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</si>
  <si>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станом на 04.06.2018</t>
  </si>
  <si>
    <t>Фактичні надходження (червень)</t>
  </si>
  <si>
    <t xml:space="preserve">Динаміка надходжень до бюджету розвитку за червень 2018 р. </t>
  </si>
  <si>
    <r>
      <t xml:space="preserve">станом на 04.06.2018р.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</si>
  <si>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</si>
  <si>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04.06.2018</t>
    </r>
    <r>
      <rPr>
        <sz val="10"/>
        <rFont val="Times New Roman"/>
        <family val="1"/>
      </rPr>
      <t xml:space="preserve"> (тис.грн.)</t>
    </r>
  </si>
  <si>
    <t>план на січень-червень 2018р.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</si>
</sst>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.1"/>
      <color indexed="8"/>
      <name val="Times New Roman"/>
      <family val="0"/>
    </font>
    <font>
      <sz val="3.3"/>
      <color indexed="8"/>
      <name val="Times New Roman"/>
      <family val="0"/>
    </font>
    <font>
      <sz val="6.05"/>
      <color indexed="8"/>
      <name val="Times New Roman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8121"/>
        <c:crosses val="autoZero"/>
        <c:auto val="0"/>
        <c:lblOffset val="100"/>
        <c:tickLblSkip val="1"/>
        <c:noMultiLvlLbl val="0"/>
      </c:catAx>
      <c:valAx>
        <c:axId val="667581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98691"/>
        <c:crosses val="autoZero"/>
        <c:auto val="0"/>
        <c:lblOffset val="100"/>
        <c:tickLblSkip val="1"/>
        <c:noMultiLvlLbl val="0"/>
      </c:catAx>
      <c:valAx>
        <c:axId val="386986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521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 val="autoZero"/>
        <c:auto val="0"/>
        <c:lblOffset val="100"/>
        <c:tickLblSkip val="1"/>
        <c:noMultiLvlLbl val="0"/>
      </c:catAx>
      <c:valAx>
        <c:axId val="475862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 val="autoZero"/>
        <c:auto val="0"/>
        <c:lblOffset val="100"/>
        <c:tickLblSkip val="1"/>
        <c:noMultiLvlLbl val="0"/>
      </c:catAx>
      <c:valAx>
        <c:axId val="292799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 val="autoZero"/>
        <c:auto val="0"/>
        <c:lblOffset val="100"/>
        <c:tickLblSkip val="1"/>
        <c:noMultiLvlLbl val="0"/>
      </c:catAx>
      <c:valAx>
        <c:axId val="2286644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0"/>
        <c:lblOffset val="100"/>
        <c:tickLblSkip val="1"/>
        <c:noMultiLvlLbl val="0"/>
      </c:catAx>
      <c:valAx>
        <c:axId val="402430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6643140"/>
        <c:axId val="38461669"/>
      </c:bar3D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3140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0610702"/>
        <c:axId val="28387455"/>
      </c:bar3D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677 311,2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- 124 626,6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- 111 820,3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842-сф"/>
      <sheetName val="8822-сф"/>
      <sheetName val="%% СФ"/>
      <sheetName val="7490-сф"/>
      <sheetName val="220804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"/>
      <sheetName val="2111 з 2003р"/>
      <sheetName val="Лист8"/>
      <sheetName val="210103"/>
      <sheetName val="2105"/>
      <sheetName val="210815"/>
      <sheetName val="240622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66</v>
      </c>
      <c r="S1" s="144"/>
      <c r="T1" s="144"/>
      <c r="U1" s="144"/>
      <c r="V1" s="144"/>
      <c r="W1" s="145"/>
    </row>
    <row r="2" spans="1:23" ht="15" thickBot="1">
      <c r="A2" s="146" t="s">
        <v>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71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4">
        <v>0</v>
      </c>
      <c r="V4" s="15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7">
        <v>1</v>
      </c>
      <c r="V5" s="11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8">
        <v>0</v>
      </c>
      <c r="V7" s="13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7">
        <v>0</v>
      </c>
      <c r="V8" s="11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7">
        <v>0</v>
      </c>
      <c r="V10" s="11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7">
        <v>0</v>
      </c>
      <c r="V12" s="11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7">
        <v>0</v>
      </c>
      <c r="V14" s="11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7">
        <v>0</v>
      </c>
      <c r="V16" s="11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7">
        <v>0</v>
      </c>
      <c r="V21" s="11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7">
        <v>0</v>
      </c>
      <c r="V22" s="11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2">
        <v>0</v>
      </c>
      <c r="V23" s="13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4">
        <f>SUM(U4:U23)</f>
        <v>1</v>
      </c>
      <c r="V24" s="13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43132</v>
      </c>
      <c r="S29" s="137">
        <f>14560.55/1000</f>
        <v>14.56055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43132</v>
      </c>
      <c r="S39" s="126">
        <f>4362046.31/1000</f>
        <v>4362.04631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73</v>
      </c>
      <c r="S1" s="144"/>
      <c r="T1" s="144"/>
      <c r="U1" s="144"/>
      <c r="V1" s="144"/>
      <c r="W1" s="145"/>
    </row>
    <row r="2" spans="1:23" ht="15" thickBot="1">
      <c r="A2" s="146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78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7">
        <v>0</v>
      </c>
      <c r="V5" s="11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7">
        <v>0</v>
      </c>
      <c r="V8" s="11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7">
        <v>0</v>
      </c>
      <c r="V9" s="11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7">
        <v>1</v>
      </c>
      <c r="V10" s="11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7">
        <v>0</v>
      </c>
      <c r="V12" s="11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7">
        <v>0</v>
      </c>
      <c r="V15" s="11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7">
        <v>0</v>
      </c>
      <c r="V18" s="11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7">
        <v>0</v>
      </c>
      <c r="V19" s="11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7">
        <v>0</v>
      </c>
      <c r="V21" s="11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2">
        <v>0</v>
      </c>
      <c r="V23" s="13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4">
        <f>SUM(U4:U23)</f>
        <v>1</v>
      </c>
      <c r="V24" s="13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43160</v>
      </c>
      <c r="S29" s="137">
        <v>144.8304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43160</v>
      </c>
      <c r="S39" s="126">
        <v>4586.3857499999995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79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81</v>
      </c>
      <c r="S1" s="144"/>
      <c r="T1" s="144"/>
      <c r="U1" s="144"/>
      <c r="V1" s="144"/>
      <c r="W1" s="145"/>
    </row>
    <row r="2" spans="1:23" ht="15" thickBot="1">
      <c r="A2" s="146" t="s">
        <v>82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83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4">
        <v>0</v>
      </c>
      <c r="V4" s="15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7">
        <v>0</v>
      </c>
      <c r="V5" s="11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8">
        <v>0</v>
      </c>
      <c r="V7" s="13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7">
        <v>1</v>
      </c>
      <c r="V8" s="11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7">
        <v>0</v>
      </c>
      <c r="V12" s="11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7">
        <v>0</v>
      </c>
      <c r="V13" s="11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7">
        <v>0</v>
      </c>
      <c r="V14" s="11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7">
        <v>0</v>
      </c>
      <c r="V17" s="11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7">
        <v>0</v>
      </c>
      <c r="V18" s="11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7">
        <v>0</v>
      </c>
      <c r="V19" s="11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7">
        <v>0</v>
      </c>
      <c r="V20" s="11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7">
        <v>0</v>
      </c>
      <c r="V21" s="11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7">
        <v>0</v>
      </c>
      <c r="V22" s="11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7">
        <v>0</v>
      </c>
      <c r="V23" s="11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2"/>
      <c r="V24" s="13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4">
        <f>SUM(U4:U24)</f>
        <v>1</v>
      </c>
      <c r="V25" s="13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43191</v>
      </c>
      <c r="S30" s="137">
        <v>36.88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43191</v>
      </c>
      <c r="S40" s="126">
        <v>6267.390409999999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85</v>
      </c>
      <c r="S1" s="144"/>
      <c r="T1" s="144"/>
      <c r="U1" s="144"/>
      <c r="V1" s="144"/>
      <c r="W1" s="145"/>
    </row>
    <row r="2" spans="1:23" ht="15" thickBot="1">
      <c r="A2" s="146" t="s">
        <v>87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88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4">
        <v>0</v>
      </c>
      <c r="V4" s="15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7">
        <v>0</v>
      </c>
      <c r="V5" s="11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8">
        <v>0</v>
      </c>
      <c r="V6" s="13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8">
        <v>0</v>
      </c>
      <c r="V7" s="13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7">
        <v>0</v>
      </c>
      <c r="V8" s="11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7">
        <v>0</v>
      </c>
      <c r="V9" s="11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7">
        <v>0</v>
      </c>
      <c r="V10" s="11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7">
        <v>0</v>
      </c>
      <c r="V13" s="11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7">
        <v>0</v>
      </c>
      <c r="V14" s="11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7">
        <v>1</v>
      </c>
      <c r="V17" s="11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7">
        <v>0</v>
      </c>
      <c r="V18" s="11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7">
        <v>0</v>
      </c>
      <c r="V19" s="11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7">
        <v>0</v>
      </c>
      <c r="V21" s="11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2">
        <v>0</v>
      </c>
      <c r="V22" s="13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4">
        <f>SUM(U4:U22)</f>
        <v>1</v>
      </c>
      <c r="V23" s="13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2" t="s">
        <v>33</v>
      </c>
      <c r="S26" s="122"/>
      <c r="T26" s="122"/>
      <c r="U26" s="12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6" t="s">
        <v>29</v>
      </c>
      <c r="S27" s="136"/>
      <c r="T27" s="136"/>
      <c r="U27" s="13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4">
        <v>43221</v>
      </c>
      <c r="S28" s="137">
        <f>164449.89/1000</f>
        <v>164.44989</v>
      </c>
      <c r="T28" s="137"/>
      <c r="U28" s="13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/>
      <c r="S29" s="137"/>
      <c r="T29" s="137"/>
      <c r="U29" s="13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9" t="s">
        <v>45</v>
      </c>
      <c r="T31" s="12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1" t="s">
        <v>40</v>
      </c>
      <c r="T32" s="12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2" t="s">
        <v>30</v>
      </c>
      <c r="S36" s="122"/>
      <c r="T36" s="122"/>
      <c r="U36" s="12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31</v>
      </c>
      <c r="S37" s="123"/>
      <c r="T37" s="123"/>
      <c r="U37" s="12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>
        <v>43221</v>
      </c>
      <c r="S38" s="126">
        <f>6073942.31/1000</f>
        <v>6073.942309999999</v>
      </c>
      <c r="T38" s="127"/>
      <c r="U38" s="12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/>
      <c r="S39" s="129"/>
      <c r="T39" s="130"/>
      <c r="U39" s="13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90</v>
      </c>
      <c r="S1" s="144"/>
      <c r="T1" s="144"/>
      <c r="U1" s="144"/>
      <c r="V1" s="144"/>
      <c r="W1" s="145"/>
    </row>
    <row r="2" spans="1:23" ht="15" thickBot="1">
      <c r="A2" s="146" t="s">
        <v>92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93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4">
        <v>0</v>
      </c>
      <c r="V4" s="15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7">
        <v>0</v>
      </c>
      <c r="V5" s="11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8">
        <v>0</v>
      </c>
      <c r="V6" s="13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8">
        <v>1</v>
      </c>
      <c r="V7" s="13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7">
        <v>0</v>
      </c>
      <c r="V10" s="11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7">
        <v>0</v>
      </c>
      <c r="V11" s="11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7">
        <v>0</v>
      </c>
      <c r="V12" s="11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7">
        <v>0</v>
      </c>
      <c r="V13" s="11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7">
        <v>0</v>
      </c>
      <c r="V14" s="11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7">
        <v>0</v>
      </c>
      <c r="V15" s="11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7">
        <v>0</v>
      </c>
      <c r="V16" s="11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7">
        <v>0</v>
      </c>
      <c r="V17" s="11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7">
        <v>0</v>
      </c>
      <c r="V18" s="11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7">
        <v>0</v>
      </c>
      <c r="V19" s="11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7">
        <v>0</v>
      </c>
      <c r="V20" s="11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7">
        <v>0</v>
      </c>
      <c r="V21" s="11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7">
        <v>0</v>
      </c>
      <c r="V22" s="11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7">
        <v>0</v>
      </c>
      <c r="V23" s="11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2">
        <v>0</v>
      </c>
      <c r="V24" s="13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4">
        <f>SUM(U4:U24)</f>
        <v>1</v>
      </c>
      <c r="V25" s="13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33</v>
      </c>
      <c r="S28" s="122"/>
      <c r="T28" s="122"/>
      <c r="U28" s="12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6" t="s">
        <v>29</v>
      </c>
      <c r="S29" s="136"/>
      <c r="T29" s="136"/>
      <c r="U29" s="13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>
        <v>43252</v>
      </c>
      <c r="S30" s="137">
        <f>143460/1000</f>
        <v>143.46</v>
      </c>
      <c r="T30" s="137"/>
      <c r="U30" s="13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5"/>
      <c r="S31" s="137"/>
      <c r="T31" s="137"/>
      <c r="U31" s="13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9" t="s">
        <v>45</v>
      </c>
      <c r="T33" s="12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1" t="s">
        <v>40</v>
      </c>
      <c r="T34" s="12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2" t="s">
        <v>30</v>
      </c>
      <c r="S38" s="122"/>
      <c r="T38" s="122"/>
      <c r="U38" s="12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 t="s">
        <v>31</v>
      </c>
      <c r="S39" s="123"/>
      <c r="T39" s="123"/>
      <c r="U39" s="12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>
        <v>43252</v>
      </c>
      <c r="S40" s="126">
        <v>2090.605379999998</v>
      </c>
      <c r="T40" s="127"/>
      <c r="U40" s="12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5"/>
      <c r="S41" s="129"/>
      <c r="T41" s="130"/>
      <c r="U41" s="13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0" t="s">
        <v>96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  <c r="Q1" s="1"/>
      <c r="R1" s="143" t="s">
        <v>99</v>
      </c>
      <c r="S1" s="144"/>
      <c r="T1" s="144"/>
      <c r="U1" s="144"/>
      <c r="V1" s="144"/>
      <c r="W1" s="145"/>
    </row>
    <row r="2" spans="1:23" ht="15" thickBot="1">
      <c r="A2" s="146" t="s">
        <v>97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  <c r="Q2" s="1"/>
      <c r="R2" s="149" t="s">
        <v>100</v>
      </c>
      <c r="S2" s="150"/>
      <c r="T2" s="150"/>
      <c r="U2" s="150"/>
      <c r="V2" s="150"/>
      <c r="W2" s="15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2" t="s">
        <v>47</v>
      </c>
      <c r="V3" s="15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12.000000000000227</v>
      </c>
      <c r="N4" s="65">
        <v>3929.8</v>
      </c>
      <c r="O4" s="65">
        <v>4000</v>
      </c>
      <c r="P4" s="3">
        <f aca="true" t="shared" si="2" ref="P4:P23">N4/O4</f>
        <v>0.98245</v>
      </c>
      <c r="Q4" s="2">
        <f>AVERAGE(N4:N23)</f>
        <v>3929.8</v>
      </c>
      <c r="R4" s="94">
        <v>0</v>
      </c>
      <c r="S4" s="95">
        <v>0</v>
      </c>
      <c r="T4" s="96">
        <v>10</v>
      </c>
      <c r="U4" s="154">
        <v>0</v>
      </c>
      <c r="V4" s="155"/>
      <c r="W4" s="97">
        <f>R4+S4+U4+T4+V4</f>
        <v>10</v>
      </c>
    </row>
    <row r="5" spans="1:23" ht="12.75">
      <c r="A5" s="10">
        <v>43255</v>
      </c>
      <c r="B5" s="65"/>
      <c r="C5" s="79"/>
      <c r="D5" s="106"/>
      <c r="E5" s="106">
        <f t="shared" si="0"/>
        <v>0</v>
      </c>
      <c r="F5" s="65"/>
      <c r="G5" s="65"/>
      <c r="H5" s="79"/>
      <c r="I5" s="78"/>
      <c r="J5" s="78"/>
      <c r="K5" s="78"/>
      <c r="L5" s="65"/>
      <c r="M5" s="65">
        <f t="shared" si="1"/>
        <v>0</v>
      </c>
      <c r="N5" s="65"/>
      <c r="O5" s="65">
        <v>3500</v>
      </c>
      <c r="P5" s="3">
        <f t="shared" si="2"/>
        <v>0</v>
      </c>
      <c r="Q5" s="2">
        <v>3929.8</v>
      </c>
      <c r="R5" s="69"/>
      <c r="S5" s="65"/>
      <c r="T5" s="70"/>
      <c r="U5" s="117"/>
      <c r="V5" s="118"/>
      <c r="W5" s="68">
        <f aca="true" t="shared" si="3" ref="W5:W23">R5+S5+U5+T5+V5</f>
        <v>0</v>
      </c>
    </row>
    <row r="6" spans="1:23" ht="12.75">
      <c r="A6" s="10">
        <v>43256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5000</v>
      </c>
      <c r="P6" s="3">
        <f t="shared" si="2"/>
        <v>0</v>
      </c>
      <c r="Q6" s="2">
        <v>3929.8</v>
      </c>
      <c r="R6" s="71"/>
      <c r="S6" s="72"/>
      <c r="T6" s="73"/>
      <c r="U6" s="138"/>
      <c r="V6" s="139"/>
      <c r="W6" s="68">
        <f t="shared" si="3"/>
        <v>0</v>
      </c>
    </row>
    <row r="7" spans="1:23" ht="12.75">
      <c r="A7" s="10">
        <v>43257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8000</v>
      </c>
      <c r="P7" s="3">
        <f t="shared" si="2"/>
        <v>0</v>
      </c>
      <c r="Q7" s="2">
        <v>3929.8</v>
      </c>
      <c r="R7" s="71"/>
      <c r="S7" s="72"/>
      <c r="T7" s="73"/>
      <c r="U7" s="138"/>
      <c r="V7" s="139"/>
      <c r="W7" s="68">
        <f t="shared" si="3"/>
        <v>0</v>
      </c>
    </row>
    <row r="8" spans="1:23" ht="12.75">
      <c r="A8" s="10">
        <v>43258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11000</v>
      </c>
      <c r="P8" s="3">
        <f t="shared" si="2"/>
        <v>0</v>
      </c>
      <c r="Q8" s="2">
        <v>3929.8</v>
      </c>
      <c r="R8" s="112"/>
      <c r="S8" s="113"/>
      <c r="T8" s="104"/>
      <c r="U8" s="156"/>
      <c r="V8" s="157"/>
      <c r="W8" s="110">
        <f t="shared" si="3"/>
        <v>0</v>
      </c>
    </row>
    <row r="9" spans="1:23" ht="12.75">
      <c r="A9" s="10">
        <v>43259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3929.8</v>
      </c>
      <c r="R9" s="115"/>
      <c r="S9" s="72"/>
      <c r="T9" s="65"/>
      <c r="U9" s="158"/>
      <c r="V9" s="158"/>
      <c r="W9" s="114">
        <f t="shared" si="3"/>
        <v>0</v>
      </c>
    </row>
    <row r="10" spans="1:23" ht="12.75">
      <c r="A10" s="10">
        <v>43262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3929.8</v>
      </c>
      <c r="R10" s="71"/>
      <c r="S10" s="72"/>
      <c r="T10" s="70"/>
      <c r="U10" s="117"/>
      <c r="V10" s="118"/>
      <c r="W10" s="68">
        <f>R10+S10+U10+T10+V10</f>
        <v>0</v>
      </c>
    </row>
    <row r="11" spans="1:23" ht="12.75">
      <c r="A11" s="10">
        <v>43263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3929.8</v>
      </c>
      <c r="R11" s="69"/>
      <c r="S11" s="65"/>
      <c r="T11" s="70"/>
      <c r="U11" s="117"/>
      <c r="V11" s="118"/>
      <c r="W11" s="68">
        <f t="shared" si="3"/>
        <v>0</v>
      </c>
    </row>
    <row r="12" spans="1:23" ht="12.75">
      <c r="A12" s="10">
        <v>43264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3929.8</v>
      </c>
      <c r="R12" s="69"/>
      <c r="S12" s="65"/>
      <c r="T12" s="70"/>
      <c r="U12" s="117"/>
      <c r="V12" s="118"/>
      <c r="W12" s="68">
        <f t="shared" si="3"/>
        <v>0</v>
      </c>
    </row>
    <row r="13" spans="1:23" ht="12.75">
      <c r="A13" s="10">
        <v>43265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7500</v>
      </c>
      <c r="P13" s="3">
        <f t="shared" si="2"/>
        <v>0</v>
      </c>
      <c r="Q13" s="2">
        <v>3929.8</v>
      </c>
      <c r="R13" s="69"/>
      <c r="S13" s="65"/>
      <c r="T13" s="70"/>
      <c r="U13" s="117"/>
      <c r="V13" s="118"/>
      <c r="W13" s="68">
        <f t="shared" si="3"/>
        <v>0</v>
      </c>
    </row>
    <row r="14" spans="1:23" ht="12.75">
      <c r="A14" s="10">
        <v>43266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12000</v>
      </c>
      <c r="P14" s="3">
        <f t="shared" si="2"/>
        <v>0</v>
      </c>
      <c r="Q14" s="2">
        <v>3929.8</v>
      </c>
      <c r="R14" s="69"/>
      <c r="S14" s="65"/>
      <c r="T14" s="74"/>
      <c r="U14" s="117"/>
      <c r="V14" s="118"/>
      <c r="W14" s="68">
        <f t="shared" si="3"/>
        <v>0</v>
      </c>
    </row>
    <row r="15" spans="1:23" ht="12.75">
      <c r="A15" s="10">
        <v>43269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3929.8</v>
      </c>
      <c r="R15" s="69"/>
      <c r="S15" s="65"/>
      <c r="T15" s="74"/>
      <c r="U15" s="117"/>
      <c r="V15" s="118"/>
      <c r="W15" s="68">
        <f t="shared" si="3"/>
        <v>0</v>
      </c>
    </row>
    <row r="16" spans="1:23" ht="12.75">
      <c r="A16" s="10">
        <v>43270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3929.8</v>
      </c>
      <c r="R16" s="69"/>
      <c r="S16" s="65"/>
      <c r="T16" s="74"/>
      <c r="U16" s="117"/>
      <c r="V16" s="118"/>
      <c r="W16" s="68">
        <f t="shared" si="3"/>
        <v>0</v>
      </c>
    </row>
    <row r="17" spans="1:23" ht="12.75">
      <c r="A17" s="10">
        <v>43271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9500</v>
      </c>
      <c r="P17" s="3">
        <f t="shared" si="2"/>
        <v>0</v>
      </c>
      <c r="Q17" s="2">
        <v>3929.8</v>
      </c>
      <c r="R17" s="69"/>
      <c r="S17" s="65"/>
      <c r="T17" s="74"/>
      <c r="U17" s="117"/>
      <c r="V17" s="118"/>
      <c r="W17" s="68">
        <f t="shared" si="3"/>
        <v>0</v>
      </c>
    </row>
    <row r="18" spans="1:23" ht="12.75">
      <c r="A18" s="10">
        <v>43272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7500</v>
      </c>
      <c r="P18" s="3">
        <f>N18/O18</f>
        <v>0</v>
      </c>
      <c r="Q18" s="2">
        <v>3929.8</v>
      </c>
      <c r="R18" s="69"/>
      <c r="S18" s="65"/>
      <c r="T18" s="70"/>
      <c r="U18" s="117"/>
      <c r="V18" s="118"/>
      <c r="W18" s="68">
        <f t="shared" si="3"/>
        <v>0</v>
      </c>
    </row>
    <row r="19" spans="1:23" ht="12.75">
      <c r="A19" s="10">
        <v>43273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9600</v>
      </c>
      <c r="P19" s="3">
        <f t="shared" si="2"/>
        <v>0</v>
      </c>
      <c r="Q19" s="2">
        <v>3929.8</v>
      </c>
      <c r="R19" s="69"/>
      <c r="S19" s="65"/>
      <c r="T19" s="70"/>
      <c r="U19" s="117"/>
      <c r="V19" s="118"/>
      <c r="W19" s="68">
        <f t="shared" si="3"/>
        <v>0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4200</v>
      </c>
      <c r="P20" s="3">
        <f t="shared" si="2"/>
        <v>0</v>
      </c>
      <c r="Q20" s="2">
        <v>3929.8</v>
      </c>
      <c r="R20" s="69"/>
      <c r="S20" s="65"/>
      <c r="T20" s="70"/>
      <c r="U20" s="117"/>
      <c r="V20" s="118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3929.8</v>
      </c>
      <c r="R21" s="102"/>
      <c r="S21" s="103"/>
      <c r="T21" s="104"/>
      <c r="U21" s="117"/>
      <c r="V21" s="118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3929.8</v>
      </c>
      <c r="R22" s="102"/>
      <c r="S22" s="103"/>
      <c r="T22" s="104"/>
      <c r="U22" s="117"/>
      <c r="V22" s="118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3929.8</v>
      </c>
      <c r="R23" s="98"/>
      <c r="S23" s="99"/>
      <c r="T23" s="100"/>
      <c r="U23" s="132"/>
      <c r="V23" s="133"/>
      <c r="W23" s="116">
        <f t="shared" si="3"/>
        <v>0</v>
      </c>
    </row>
    <row r="24" spans="1:23" ht="13.5" thickBot="1">
      <c r="A24" s="83" t="s">
        <v>28</v>
      </c>
      <c r="B24" s="85">
        <f>SUM(B4:B23)</f>
        <v>1358.6</v>
      </c>
      <c r="C24" s="85">
        <f>SUM(C4:C23)</f>
        <v>325.1</v>
      </c>
      <c r="D24" s="107">
        <f>SUM(D4:D23)</f>
        <v>2.4</v>
      </c>
      <c r="E24" s="107">
        <f>SUM(E4:E23)</f>
        <v>322.70000000000005</v>
      </c>
      <c r="F24" s="85">
        <f>SUM(F4:F23)</f>
        <v>89.8</v>
      </c>
      <c r="G24" s="85">
        <f>SUM(G4:G23)</f>
        <v>204.1</v>
      </c>
      <c r="H24" s="85">
        <f>SUM(H4:H23)</f>
        <v>389.4</v>
      </c>
      <c r="I24" s="85">
        <f>SUM(I4:I23)</f>
        <v>99.1</v>
      </c>
      <c r="J24" s="85">
        <f>SUM(J4:J23)</f>
        <v>19.5</v>
      </c>
      <c r="K24" s="85">
        <f>SUM(K4:K23)</f>
        <v>0</v>
      </c>
      <c r="L24" s="85">
        <f>SUM(L4:L23)</f>
        <v>1432.2</v>
      </c>
      <c r="M24" s="84">
        <f>SUM(M4:M23)</f>
        <v>12.000000000000227</v>
      </c>
      <c r="N24" s="84">
        <f>SUM(N4:N23)</f>
        <v>3929.8</v>
      </c>
      <c r="O24" s="84">
        <f>SUM(O4:O23)</f>
        <v>140100</v>
      </c>
      <c r="P24" s="86">
        <f>N24/O24</f>
        <v>0.028049964311206283</v>
      </c>
      <c r="Q24" s="2"/>
      <c r="R24" s="75">
        <f>SUM(R4:R23)</f>
        <v>0</v>
      </c>
      <c r="S24" s="75">
        <f>SUM(S4:S23)</f>
        <v>0</v>
      </c>
      <c r="T24" s="75">
        <f>SUM(T4:T23)</f>
        <v>10</v>
      </c>
      <c r="U24" s="134">
        <f>SUM(U4:U23)</f>
        <v>0</v>
      </c>
      <c r="V24" s="135"/>
      <c r="W24" s="111">
        <f>R24+S24+U24+T24+V24</f>
        <v>10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33</v>
      </c>
      <c r="S27" s="122"/>
      <c r="T27" s="122"/>
      <c r="U27" s="12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6" t="s">
        <v>29</v>
      </c>
      <c r="S28" s="136"/>
      <c r="T28" s="136"/>
      <c r="U28" s="13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>
        <v>43255</v>
      </c>
      <c r="S29" s="137">
        <v>4.888</v>
      </c>
      <c r="T29" s="137"/>
      <c r="U29" s="13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/>
      <c r="S30" s="137"/>
      <c r="T30" s="137"/>
      <c r="U30" s="13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9" t="s">
        <v>45</v>
      </c>
      <c r="T32" s="12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1" t="s">
        <v>40</v>
      </c>
      <c r="T33" s="12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2" t="s">
        <v>30</v>
      </c>
      <c r="S37" s="122"/>
      <c r="T37" s="122"/>
      <c r="U37" s="12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31</v>
      </c>
      <c r="S38" s="123"/>
      <c r="T38" s="123"/>
      <c r="U38" s="12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>
        <v>43255</v>
      </c>
      <c r="S39" s="126">
        <v>2090.605379999998</v>
      </c>
      <c r="T39" s="127"/>
      <c r="U39" s="12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/>
      <c r="S40" s="129"/>
      <c r="T40" s="130"/>
      <c r="U40" s="13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59" t="s">
        <v>32</v>
      </c>
      <c r="B27" s="168" t="s">
        <v>43</v>
      </c>
      <c r="C27" s="168"/>
      <c r="D27" s="161" t="s">
        <v>49</v>
      </c>
      <c r="E27" s="162"/>
      <c r="F27" s="163" t="s">
        <v>44</v>
      </c>
      <c r="G27" s="164"/>
      <c r="H27" s="165" t="s">
        <v>52</v>
      </c>
      <c r="I27" s="161"/>
      <c r="J27" s="176"/>
      <c r="K27" s="177"/>
      <c r="L27" s="173" t="s">
        <v>36</v>
      </c>
      <c r="M27" s="174"/>
      <c r="N27" s="175"/>
      <c r="O27" s="169" t="s">
        <v>102</v>
      </c>
      <c r="P27" s="170"/>
    </row>
    <row r="28" spans="1:16" ht="30.75" customHeight="1">
      <c r="A28" s="160"/>
      <c r="B28" s="44" t="s">
        <v>103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4"/>
      <c r="P28" s="161"/>
    </row>
    <row r="29" spans="1:16" ht="23.25" customHeight="1" thickBot="1">
      <c r="A29" s="40">
        <f>червень!S39</f>
        <v>2090.605379999998</v>
      </c>
      <c r="B29" s="45">
        <v>5015</v>
      </c>
      <c r="C29" s="45">
        <v>1626.2</v>
      </c>
      <c r="D29" s="45">
        <v>1500.03</v>
      </c>
      <c r="E29" s="45">
        <v>1597</v>
      </c>
      <c r="F29" s="45">
        <v>12000</v>
      </c>
      <c r="G29" s="45">
        <v>1815.53</v>
      </c>
      <c r="H29" s="45">
        <v>12</v>
      </c>
      <c r="I29" s="45">
        <v>5</v>
      </c>
      <c r="J29" s="45"/>
      <c r="K29" s="45"/>
      <c r="L29" s="59">
        <f>H29+F29+D29+J29+B29</f>
        <v>18527.03</v>
      </c>
      <c r="M29" s="46">
        <f>C29+E29+G29+I29</f>
        <v>5043.73</v>
      </c>
      <c r="N29" s="47">
        <f>M29-L29</f>
        <v>-13483.3</v>
      </c>
      <c r="O29" s="171">
        <f>червень!S29</f>
        <v>4.888</v>
      </c>
      <c r="P29" s="17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382175.44</v>
      </c>
      <c r="F48" s="1" t="s">
        <v>22</v>
      </c>
      <c r="G48" s="6"/>
      <c r="H48" s="17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85475.03</v>
      </c>
      <c r="G49" s="6"/>
      <c r="H49" s="17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119968.62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13473.46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48760.86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677311.2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1626.2</v>
      </c>
    </row>
    <row r="59" spans="1:3" ht="25.5">
      <c r="A59" s="76" t="s">
        <v>54</v>
      </c>
      <c r="B59" s="9">
        <f>D29</f>
        <v>1500.03</v>
      </c>
      <c r="C59" s="9">
        <f>E29</f>
        <v>1597</v>
      </c>
    </row>
    <row r="60" spans="1:3" ht="12.75">
      <c r="A60" s="76" t="s">
        <v>55</v>
      </c>
      <c r="B60" s="9">
        <f>F29</f>
        <v>12000</v>
      </c>
      <c r="C60" s="9">
        <f>G29</f>
        <v>1815.53</v>
      </c>
    </row>
    <row r="61" spans="1:3" ht="25.5">
      <c r="A61" s="76" t="s">
        <v>56</v>
      </c>
      <c r="B61" s="9">
        <f>H29</f>
        <v>12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5">
        <v>128556.4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1653534.763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-0.036999999996623956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2018-06-04T13:11:15Z</dcterms:modified>
  <cp:category/>
  <cp:version/>
  <cp:contentType/>
  <cp:contentStatus/>
</cp:coreProperties>
</file>